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L:\Forskningsprojekt\Nationella\26266_SWEDPROD_BWN\Samarbete EDIG\"/>
    </mc:Choice>
  </mc:AlternateContent>
  <xr:revisionPtr revIDLastSave="0" documentId="8_{5ACB202D-2386-4915-B37A-924888BA7EFC}" xr6:coauthVersionLast="40" xr6:coauthVersionMax="40" xr10:uidLastSave="{00000000-0000-0000-0000-000000000000}"/>
  <bookViews>
    <workbookView xWindow="1740" yWindow="1890" windowWidth="2337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4" i="1" l="1"/>
  <c r="F91" i="1"/>
  <c r="F90" i="1"/>
  <c r="F89" i="1"/>
  <c r="F88" i="1"/>
  <c r="F87" i="1"/>
  <c r="F86" i="1"/>
  <c r="F84" i="1"/>
  <c r="F82" i="1"/>
  <c r="F81" i="1"/>
  <c r="F79" i="1"/>
  <c r="F80" i="1" s="1"/>
  <c r="F42" i="1"/>
  <c r="F51" i="1"/>
  <c r="F35" i="1"/>
  <c r="F25" i="1"/>
  <c r="C79" i="1"/>
  <c r="E94" i="1"/>
  <c r="E91" i="1"/>
  <c r="E90" i="1"/>
  <c r="E89" i="1"/>
  <c r="E88" i="1"/>
  <c r="E87" i="1"/>
  <c r="E86" i="1"/>
  <c r="E84" i="1"/>
  <c r="E82" i="1"/>
  <c r="E81" i="1"/>
  <c r="E79" i="1"/>
  <c r="E80" i="1" s="1"/>
  <c r="E42" i="1"/>
  <c r="E51" i="1"/>
  <c r="E35" i="1"/>
  <c r="E25" i="1"/>
  <c r="D94" i="1"/>
  <c r="D91" i="1"/>
  <c r="D90" i="1"/>
  <c r="D89" i="1"/>
  <c r="D88" i="1"/>
  <c r="D87" i="1"/>
  <c r="D86" i="1"/>
  <c r="D84" i="1"/>
  <c r="D82" i="1"/>
  <c r="D81" i="1"/>
  <c r="D79" i="1"/>
  <c r="D80" i="1" s="1"/>
  <c r="D42" i="1"/>
  <c r="D51" i="1"/>
  <c r="D35" i="1"/>
  <c r="D25" i="1"/>
  <c r="G92" i="1"/>
  <c r="H92" i="1"/>
  <c r="I92" i="1"/>
  <c r="J92" i="1"/>
  <c r="K92" i="1"/>
  <c r="L92" i="1"/>
  <c r="G93" i="1"/>
  <c r="H93" i="1"/>
  <c r="I93" i="1"/>
  <c r="J93" i="1"/>
  <c r="K93" i="1"/>
  <c r="L93" i="1"/>
  <c r="G94" i="1"/>
  <c r="H94" i="1"/>
  <c r="I94" i="1"/>
  <c r="J94" i="1"/>
  <c r="K94" i="1"/>
  <c r="L94" i="1"/>
  <c r="C89" i="1"/>
  <c r="C90" i="1"/>
  <c r="C91" i="1"/>
  <c r="G84" i="1"/>
  <c r="H84" i="1"/>
  <c r="I84" i="1"/>
  <c r="J84" i="1"/>
  <c r="K84" i="1"/>
  <c r="L84" i="1"/>
  <c r="C84" i="1"/>
  <c r="F83" i="1" l="1"/>
  <c r="F85" i="1"/>
  <c r="F92" i="1"/>
  <c r="F93" i="1"/>
  <c r="E83" i="1"/>
  <c r="E85" i="1"/>
  <c r="E92" i="1"/>
  <c r="E93" i="1"/>
  <c r="D83" i="1"/>
  <c r="D85" i="1"/>
  <c r="D92" i="1"/>
  <c r="D93" i="1"/>
  <c r="I83" i="1"/>
  <c r="J83" i="1"/>
  <c r="K83" i="1"/>
  <c r="L83" i="1"/>
  <c r="L79" i="1"/>
  <c r="K79" i="1"/>
  <c r="J79" i="1"/>
  <c r="I79" i="1"/>
  <c r="H79" i="1"/>
  <c r="G79" i="1"/>
  <c r="L89" i="1"/>
  <c r="K89" i="1"/>
  <c r="J89" i="1"/>
  <c r="I89" i="1"/>
  <c r="H89" i="1"/>
  <c r="G89" i="1"/>
  <c r="C94" i="1"/>
  <c r="H80" i="1"/>
  <c r="H85" i="1" s="1"/>
  <c r="I80" i="1"/>
  <c r="I85" i="1" s="1"/>
  <c r="J80" i="1"/>
  <c r="J85" i="1" s="1"/>
  <c r="K80" i="1"/>
  <c r="K85" i="1" s="1"/>
  <c r="L80" i="1"/>
  <c r="L85" i="1" s="1"/>
  <c r="G81" i="1"/>
  <c r="H81" i="1"/>
  <c r="I81" i="1"/>
  <c r="J81" i="1"/>
  <c r="K81" i="1"/>
  <c r="L81" i="1"/>
  <c r="G82" i="1"/>
  <c r="H82" i="1"/>
  <c r="I82" i="1"/>
  <c r="J82" i="1"/>
  <c r="K82" i="1"/>
  <c r="L82" i="1"/>
  <c r="C82" i="1"/>
  <c r="C93" i="1" s="1"/>
  <c r="C81" i="1"/>
  <c r="C92" i="1" s="1"/>
  <c r="L25" i="1"/>
  <c r="K25" i="1"/>
  <c r="J25" i="1"/>
  <c r="I25" i="1"/>
  <c r="H25" i="1"/>
  <c r="G25" i="1"/>
  <c r="L35" i="1"/>
  <c r="K35" i="1"/>
  <c r="J35" i="1"/>
  <c r="I35" i="1"/>
  <c r="H35" i="1"/>
  <c r="G35" i="1"/>
  <c r="C35" i="1"/>
  <c r="G42" i="1"/>
  <c r="H42" i="1"/>
  <c r="I42" i="1"/>
  <c r="J42" i="1"/>
  <c r="K42" i="1"/>
  <c r="L42" i="1"/>
  <c r="L51" i="1"/>
  <c r="K51" i="1"/>
  <c r="J51" i="1"/>
  <c r="I51" i="1"/>
  <c r="H51" i="1"/>
  <c r="G51" i="1"/>
  <c r="C51" i="1"/>
  <c r="L91" i="1"/>
  <c r="K91" i="1"/>
  <c r="J91" i="1"/>
  <c r="I91" i="1"/>
  <c r="H91" i="1"/>
  <c r="G91" i="1"/>
  <c r="L88" i="1"/>
  <c r="K88" i="1"/>
  <c r="J88" i="1"/>
  <c r="I88" i="1"/>
  <c r="H88" i="1"/>
  <c r="G88" i="1"/>
  <c r="L87" i="1"/>
  <c r="K87" i="1"/>
  <c r="J87" i="1"/>
  <c r="I87" i="1"/>
  <c r="H87" i="1"/>
  <c r="G87" i="1"/>
  <c r="L86" i="1"/>
  <c r="K86" i="1"/>
  <c r="J86" i="1"/>
  <c r="I86" i="1"/>
  <c r="H86" i="1"/>
  <c r="G86" i="1"/>
  <c r="C86" i="1"/>
  <c r="H83" i="1" l="1"/>
  <c r="G80" i="1"/>
  <c r="G85" i="1" s="1"/>
  <c r="C80" i="1"/>
  <c r="C85" i="1" s="1"/>
  <c r="G83" i="1" l="1"/>
  <c r="C83" i="1"/>
  <c r="C88" i="1"/>
  <c r="C87" i="1"/>
  <c r="C42" i="1"/>
  <c r="C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magnus.widfeldt</author>
  </authors>
  <commentList>
    <comment ref="A75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Ref -- Belastningsergonomi-föreskrifter
Rött Gult Grönt
Arbetscykel Arbetscykeln upprepas
flera gånger i
minuten under minst
halva arbetsskiftet.
Arbetscykeln upprepas
flera gånger i
minuten under minst
en timme av arbetsskiftet
eller många
gånger i timmen
under minst halva
arbetsskiftet.
Arbetscykeln upprepas
några gånger i
timmen.</t>
        </r>
      </text>
    </comment>
  </commentList>
</comments>
</file>

<file path=xl/sharedStrings.xml><?xml version="1.0" encoding="utf-8"?>
<sst xmlns="http://schemas.openxmlformats.org/spreadsheetml/2006/main" count="199" uniqueCount="130">
  <si>
    <t>Maskin 1</t>
  </si>
  <si>
    <t>Maskin 4</t>
  </si>
  <si>
    <t>Maskin 5</t>
  </si>
  <si>
    <t>Maskin 6</t>
  </si>
  <si>
    <t>Maskin 7</t>
  </si>
  <si>
    <t>Maskin 8</t>
  </si>
  <si>
    <t>Maskin 9</t>
  </si>
  <si>
    <t>Maskin 10</t>
  </si>
  <si>
    <t>Maskintyp</t>
  </si>
  <si>
    <t>Fabrikat</t>
  </si>
  <si>
    <t>Modell</t>
  </si>
  <si>
    <t>Tillverkningsår</t>
  </si>
  <si>
    <t>Maskinbenämning</t>
  </si>
  <si>
    <t>Snitt beläggning över året (antal skift)</t>
  </si>
  <si>
    <t>Orderlängd (snitt)</t>
  </si>
  <si>
    <t>Uppsägningstid order (snitt)</t>
  </si>
  <si>
    <t>antal skift</t>
  </si>
  <si>
    <t>månader</t>
  </si>
  <si>
    <t>Seriestorlek</t>
  </si>
  <si>
    <t>1000 - 10 000 st</t>
  </si>
  <si>
    <t>&gt; 10 000 st</t>
  </si>
  <si>
    <t>s</t>
  </si>
  <si>
    <t>Planeringshorisont</t>
  </si>
  <si>
    <t>veckor</t>
  </si>
  <si>
    <t>andel av tid (%)</t>
  </si>
  <si>
    <t>Beläggning</t>
  </si>
  <si>
    <t>andel av total voym (%)</t>
  </si>
  <si>
    <t>tredimensionella detaljer, med komplexa former</t>
  </si>
  <si>
    <t>Produkter som tillverkas</t>
  </si>
  <si>
    <t>krävs manuell fastsättning av detaljer med verktyg idag?</t>
  </si>
  <si>
    <t>ja/nej</t>
  </si>
  <si>
    <t>Viktigt att kunna köra maskin manuellt för korta order eller komplexa detaljer?</t>
  </si>
  <si>
    <t>storlek, min</t>
  </si>
  <si>
    <t>storlek, max</t>
  </si>
  <si>
    <t>Vikt, min</t>
  </si>
  <si>
    <t>Vikt, max</t>
  </si>
  <si>
    <t>Struktur på inkommande material</t>
  </si>
  <si>
    <t>icke orienterat i pall (huller om buller)</t>
  </si>
  <si>
    <t>risk att detaljer krokar i varandra</t>
  </si>
  <si>
    <t>mjuka detaljer</t>
  </si>
  <si>
    <t>annat som komplicerar grepp av robot</t>
  </si>
  <si>
    <t>inbana</t>
  </si>
  <si>
    <t>annat</t>
  </si>
  <si>
    <t>Maskiner</t>
  </si>
  <si>
    <t>Ergonomi</t>
  </si>
  <si>
    <t>Arbete i/över axelhöjd</t>
  </si>
  <si>
    <t>Arbete under knähöjd</t>
  </si>
  <si>
    <t>Sammanställning - automation</t>
  </si>
  <si>
    <t>strukturerat i pall (tydliga högar, staplar, positioner)</t>
  </si>
  <si>
    <t>rack</t>
  </si>
  <si>
    <t>magasin</t>
  </si>
  <si>
    <t>Normal maskin cykeltid (enbart maskin)</t>
  </si>
  <si>
    <t>Normal total cykeltid (maskin + in/ut)</t>
  </si>
  <si>
    <t>Antal artiklar totalt</t>
  </si>
  <si>
    <t>Antal nya artiklar per år</t>
  </si>
  <si>
    <t>st</t>
  </si>
  <si>
    <t>st/år</t>
  </si>
  <si>
    <t>Flaskhals ibland</t>
  </si>
  <si>
    <t>&lt; 100 st</t>
  </si>
  <si>
    <t>100-500 st</t>
  </si>
  <si>
    <t>500 - 1000 st</t>
  </si>
  <si>
    <t>två dimensionella, enklare former, enkla att positionera</t>
  </si>
  <si>
    <t>tredimensionella detaljer, med enklare former</t>
  </si>
  <si>
    <t>timmar</t>
  </si>
  <si>
    <t>index (ju högre destå värre)</t>
  </si>
  <si>
    <t>två dimensionella, gemotrier som är svår att orientera och kräver precision</t>
  </si>
  <si>
    <t>Form på detaljer inpall (för robot att greppa)</t>
  </si>
  <si>
    <t>tredimensionella detaljer, med komplexa former svåra att greppa</t>
  </si>
  <si>
    <t>många olika artiklar</t>
  </si>
  <si>
    <t>låga seriestorlekar ibland</t>
  </si>
  <si>
    <t>svår struktur på detaljer ibland</t>
  </si>
  <si>
    <t>detaljer svåra att greppa inpall ibland</t>
  </si>
  <si>
    <t>detaljer svåra att greppa efter maskin ibland</t>
  </si>
  <si>
    <t>Behov av flyttbarhet - Manuell betjäning viktig</t>
  </si>
  <si>
    <t>Uppskattad programmeringstid (snabb &amp; enkel robotprogrammering, ca 10 min/artikel)</t>
  </si>
  <si>
    <t>Uppskattad programmeringstid (traditonell robotprogrammering, ca 3,5 tim/artikel)</t>
  </si>
  <si>
    <t>Automationslämplighet med traditonell robotprogrammering (negativt tal visar mycket stor programeringsinsats)</t>
  </si>
  <si>
    <t>Automationslämplighet med snabb &amp; enkel robotprogrammering (negativt tal visar mycket stor programeringsinsats)</t>
  </si>
  <si>
    <t>Maskin 2</t>
  </si>
  <si>
    <t>Maskin 3</t>
  </si>
  <si>
    <t>Förändrad form på detaljer efter maskin (för robot att greppa)</t>
  </si>
  <si>
    <t>samma/liknande form som innan maskin</t>
  </si>
  <si>
    <t>Bedömt behov av flyttbarhet (ja/nej)</t>
  </si>
  <si>
    <t>låg beläggning (&lt; 1,5 skift med automation)</t>
  </si>
  <si>
    <t>Beläggning automation (grov uppskattning)</t>
  </si>
  <si>
    <t>Beläggning manuellt (grov uppskattning)</t>
  </si>
  <si>
    <t>viktigt med manuell access</t>
  </si>
  <si>
    <t>ja</t>
  </si>
  <si>
    <t>nej</t>
  </si>
  <si>
    <t>operatör måste göra något speciellt ibland t ex inspektion</t>
  </si>
  <si>
    <t>mm</t>
  </si>
  <si>
    <t>kg</t>
  </si>
  <si>
    <t>Skivkap</t>
  </si>
  <si>
    <t>Schelling</t>
  </si>
  <si>
    <t>1200x3000</t>
  </si>
  <si>
    <t>Antal personer per maskin/skift</t>
  </si>
  <si>
    <t>kap</t>
  </si>
  <si>
    <t>Weining</t>
  </si>
  <si>
    <t>Opikap S50 ny</t>
  </si>
  <si>
    <t>Opikap S50</t>
  </si>
  <si>
    <t>Special</t>
  </si>
  <si>
    <t>innervägg</t>
  </si>
  <si>
    <t>Normal ordningsföljd mellan maskiner (1 första, 2 andra etc )</t>
  </si>
  <si>
    <t>Maskiner som i mycket hög grad används efter varandra</t>
  </si>
  <si>
    <t>Materialhantering och produktionsflöde</t>
  </si>
  <si>
    <t>Struktur på materialtransporter</t>
  </si>
  <si>
    <t xml:space="preserve">Annan operation görs direkt före maskinen (bearbetning, häftsvetsning, avsyning)  </t>
  </si>
  <si>
    <t xml:space="preserve">Annan operation görs direkt efter maskinen  </t>
  </si>
  <si>
    <t>Index utifrån raderna 64 - 67</t>
  </si>
  <si>
    <t xml:space="preserve">Automationslämplighet med möjlighet till förbättrat materialflöde </t>
  </si>
  <si>
    <t>Behov av förbättrad tillverkningsprocess</t>
  </si>
  <si>
    <t>andel defekta av totalt antal (%)</t>
  </si>
  <si>
    <t xml:space="preserve">kvalitetsbrist från maskinen </t>
  </si>
  <si>
    <t>Index utifrån rad 48</t>
  </si>
  <si>
    <t>Normalt antal omställningar / vecka</t>
  </si>
  <si>
    <t>Böjd/vriden arbetsställning</t>
  </si>
  <si>
    <t>Axel-, hand-, armbelastning</t>
  </si>
  <si>
    <t>andel av total volym (%)</t>
  </si>
  <si>
    <t xml:space="preserve">Tunga lyft / hantering (&gt; x kg, y timmar) </t>
  </si>
  <si>
    <r>
      <t xml:space="preserve">Snitt arbetstimmar/skift  (( </t>
    </r>
    <r>
      <rPr>
        <i/>
        <sz val="11"/>
        <color theme="1"/>
        <rFont val="Calibri"/>
        <family val="2"/>
        <scheme val="minor"/>
      </rPr>
      <t>ingår i bedömning av ergonomi</t>
    </r>
    <r>
      <rPr>
        <sz val="11"/>
        <color theme="1"/>
        <rFont val="Calibri"/>
        <family val="2"/>
        <scheme val="minor"/>
      </rPr>
      <t xml:space="preserve"> ))</t>
    </r>
  </si>
  <si>
    <t>Organisering av arbetet (rotation, adm uppgifter etc ev fler rader)</t>
  </si>
  <si>
    <t>antal senaste året</t>
  </si>
  <si>
    <r>
      <t xml:space="preserve">Tillbud och olyckor (ersätter </t>
    </r>
    <r>
      <rPr>
        <i/>
        <sz val="11"/>
        <color theme="1"/>
        <rFont val="Calibri"/>
        <family val="2"/>
        <scheme val="minor"/>
      </rPr>
      <t>Säkerhetsproblem)</t>
    </r>
  </si>
  <si>
    <t>finns automatläge?</t>
  </si>
  <si>
    <t>Är maskinen flyttbar?</t>
  </si>
  <si>
    <t>Har maskinen förberetts för automation:</t>
  </si>
  <si>
    <t>Behov av förbättrad produktionsanpassning hos produkter</t>
  </si>
  <si>
    <t>/Kvalitetsbrister/Svårt att greppa/ etc</t>
  </si>
  <si>
    <r>
      <t xml:space="preserve">Repetitiv arbetscykel (ersätter </t>
    </r>
    <r>
      <rPr>
        <i/>
        <sz val="11"/>
        <color theme="1"/>
        <rFont val="Calibri"/>
        <family val="2"/>
        <scheme val="minor"/>
      </rPr>
      <t>"Monotont..</t>
    </r>
    <r>
      <rPr>
        <sz val="11"/>
        <color theme="1"/>
        <rFont val="Calibri"/>
        <family val="2"/>
        <scheme val="minor"/>
      </rPr>
      <t>))</t>
    </r>
  </si>
  <si>
    <t>Produktionskartläggning för flexibel                         automation av maskinresurser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</si>
</sst>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2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2060"/>
      <name val="Calibri"/>
      <family val="2"/>
      <scheme val="minor"/>
    </font>
    <font>
      <sz val="22"/>
      <color rgb="FFFFFF00"/>
      <name val="Calibri"/>
      <family val="2"/>
      <scheme val="minor"/>
    </font>
    <font>
      <sz val="16"/>
      <color rgb="FFFFFF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0" fillId="0" borderId="1" xfId="0" applyBorder="1"/>
    <xf numFmtId="0" fontId="0" fillId="0" borderId="1" xfId="0" applyBorder="1" applyAlignment="1">
      <alignment horizontal="left" indent="1"/>
    </xf>
    <xf numFmtId="9" fontId="0" fillId="0" borderId="1" xfId="0" applyNumberFormat="1" applyBorder="1"/>
    <xf numFmtId="0" fontId="3" fillId="2" borderId="1" xfId="0" applyFont="1" applyFill="1" applyBorder="1"/>
    <xf numFmtId="0" fontId="2" fillId="2" borderId="1" xfId="0" applyFont="1" applyFill="1" applyBorder="1"/>
    <xf numFmtId="3" fontId="0" fillId="0" borderId="1" xfId="0" applyNumberFormat="1" applyBorder="1"/>
    <xf numFmtId="0" fontId="0" fillId="4" borderId="1" xfId="0" applyFill="1" applyBorder="1"/>
    <xf numFmtId="9" fontId="0" fillId="4" borderId="1" xfId="0" applyNumberFormat="1" applyFill="1" applyBorder="1"/>
    <xf numFmtId="0" fontId="0" fillId="0" borderId="1" xfId="0" applyBorder="1" applyAlignment="1">
      <alignment horizontal="left" indent="3"/>
    </xf>
    <xf numFmtId="9" fontId="0" fillId="0" borderId="1" xfId="1" applyFont="1" applyBorder="1"/>
    <xf numFmtId="0" fontId="0" fillId="0" borderId="1" xfId="0" applyBorder="1" applyAlignment="1">
      <alignment horizontal="left"/>
    </xf>
    <xf numFmtId="0" fontId="0" fillId="3" borderId="1" xfId="0" applyFill="1" applyBorder="1"/>
    <xf numFmtId="164" fontId="0" fillId="3" borderId="1" xfId="0" applyNumberFormat="1" applyFill="1" applyBorder="1"/>
    <xf numFmtId="3" fontId="0" fillId="3" borderId="1" xfId="0" applyNumberFormat="1" applyFill="1" applyBorder="1"/>
    <xf numFmtId="0" fontId="5" fillId="2" borderId="1" xfId="0" applyFont="1" applyFill="1" applyBorder="1"/>
    <xf numFmtId="1" fontId="5" fillId="2" borderId="1" xfId="0" applyNumberFormat="1" applyFont="1" applyFill="1" applyBorder="1" applyAlignment="1">
      <alignment horizontal="right"/>
    </xf>
    <xf numFmtId="0" fontId="0" fillId="3" borderId="1" xfId="0" applyFill="1" applyBorder="1" applyAlignment="1">
      <alignment horizontal="left" indent="3"/>
    </xf>
    <xf numFmtId="0" fontId="0" fillId="3" borderId="1" xfId="0" applyFill="1" applyBorder="1" applyAlignment="1">
      <alignment horizontal="right"/>
    </xf>
    <xf numFmtId="1" fontId="5" fillId="2" borderId="1" xfId="0" applyNumberFormat="1" applyFont="1" applyFill="1" applyBorder="1"/>
    <xf numFmtId="0" fontId="0" fillId="5" borderId="1" xfId="0" applyFill="1" applyBorder="1"/>
    <xf numFmtId="0" fontId="0" fillId="5" borderId="0" xfId="0" applyFill="1"/>
    <xf numFmtId="0" fontId="6" fillId="5" borderId="2" xfId="0" applyFont="1" applyFill="1" applyBorder="1"/>
    <xf numFmtId="0" fontId="7" fillId="2" borderId="0" xfId="0" applyFont="1" applyFill="1" applyAlignment="1">
      <alignment wrapText="1"/>
    </xf>
    <xf numFmtId="0" fontId="8" fillId="2" borderId="1" xfId="0" applyFont="1" applyFill="1" applyBorder="1"/>
    <xf numFmtId="0" fontId="0" fillId="5" borderId="1" xfId="0" applyFill="1" applyBorder="1" applyAlignment="1">
      <alignment horizontal="left" indent="3"/>
    </xf>
    <xf numFmtId="0" fontId="5" fillId="2" borderId="2" xfId="0" applyFont="1" applyFill="1" applyBorder="1"/>
    <xf numFmtId="0" fontId="0" fillId="5" borderId="1" xfId="0" applyFill="1" applyBorder="1" applyAlignment="1">
      <alignment horizontal="left"/>
    </xf>
    <xf numFmtId="0" fontId="10" fillId="5" borderId="2" xfId="0" applyFont="1" applyFill="1" applyBorder="1"/>
    <xf numFmtId="0" fontId="10" fillId="5" borderId="3" xfId="0" applyFont="1" applyFill="1" applyBorder="1"/>
  </cellXfs>
  <cellStyles count="2">
    <cellStyle name="Normal" xfId="0" builtinId="0"/>
    <cellStyle name="Pro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7"/>
  <sheetViews>
    <sheetView tabSelected="1" zoomScale="110" zoomScaleNormal="110" workbookViewId="0">
      <pane xSplit="2" ySplit="4" topLeftCell="C77" activePane="bottomRight" state="frozen"/>
      <selection pane="topRight" activeCell="C1" sqref="C1"/>
      <selection pane="bottomLeft" activeCell="A5" sqref="A5"/>
      <selection pane="bottomRight"/>
    </sheetView>
  </sheetViews>
  <sheetFormatPr defaultRowHeight="15" x14ac:dyDescent="0.25"/>
  <cols>
    <col min="1" max="1" width="80" bestFit="1" customWidth="1"/>
    <col min="2" max="2" width="33.42578125" bestFit="1" customWidth="1"/>
    <col min="3" max="12" width="13.42578125" customWidth="1"/>
  </cols>
  <sheetData>
    <row r="1" spans="1:12" s="1" customFormat="1" ht="57" x14ac:dyDescent="0.45">
      <c r="A1" s="26" t="s">
        <v>129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s="1" customFormat="1" ht="28.5" x14ac:dyDescent="0.45">
      <c r="A2" s="3" t="s">
        <v>43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25">
      <c r="A3" s="4"/>
      <c r="B3" s="4"/>
      <c r="C3" s="4" t="s">
        <v>0</v>
      </c>
      <c r="D3" s="4" t="s">
        <v>78</v>
      </c>
      <c r="E3" s="4" t="s">
        <v>79</v>
      </c>
      <c r="F3" s="4" t="s">
        <v>1</v>
      </c>
      <c r="G3" s="4" t="s">
        <v>2</v>
      </c>
      <c r="H3" s="4" t="s">
        <v>3</v>
      </c>
      <c r="I3" s="4" t="s">
        <v>4</v>
      </c>
      <c r="J3" s="4" t="s">
        <v>5</v>
      </c>
      <c r="K3" s="4" t="s">
        <v>6</v>
      </c>
      <c r="L3" s="4" t="s">
        <v>7</v>
      </c>
    </row>
    <row r="4" spans="1:12" x14ac:dyDescent="0.25">
      <c r="A4" s="4" t="s">
        <v>12</v>
      </c>
      <c r="B4" s="4"/>
      <c r="C4" s="4" t="s">
        <v>92</v>
      </c>
      <c r="D4" s="4" t="s">
        <v>96</v>
      </c>
      <c r="E4" s="4" t="s">
        <v>96</v>
      </c>
      <c r="F4" s="4" t="s">
        <v>101</v>
      </c>
      <c r="G4" s="4"/>
      <c r="H4" s="4"/>
      <c r="I4" s="4"/>
      <c r="J4" s="4"/>
      <c r="K4" s="4"/>
      <c r="L4" s="4"/>
    </row>
    <row r="5" spans="1:12" x14ac:dyDescent="0.25">
      <c r="A5" s="4" t="s">
        <v>8</v>
      </c>
      <c r="B5" s="4"/>
      <c r="C5" s="4" t="s">
        <v>92</v>
      </c>
      <c r="D5" s="4" t="s">
        <v>96</v>
      </c>
      <c r="E5" s="4" t="s">
        <v>96</v>
      </c>
      <c r="F5" s="4" t="s">
        <v>101</v>
      </c>
      <c r="G5" s="4"/>
      <c r="H5" s="4"/>
      <c r="I5" s="4"/>
      <c r="J5" s="4"/>
      <c r="K5" s="4"/>
      <c r="L5" s="4"/>
    </row>
    <row r="6" spans="1:12" x14ac:dyDescent="0.25">
      <c r="A6" s="4" t="s">
        <v>9</v>
      </c>
      <c r="B6" s="4"/>
      <c r="C6" s="4" t="s">
        <v>93</v>
      </c>
      <c r="D6" s="4" t="s">
        <v>97</v>
      </c>
      <c r="E6" s="4" t="s">
        <v>97</v>
      </c>
      <c r="F6" s="4" t="s">
        <v>100</v>
      </c>
      <c r="G6" s="4"/>
      <c r="H6" s="4"/>
      <c r="I6" s="4"/>
      <c r="J6" s="4"/>
      <c r="K6" s="4"/>
      <c r="L6" s="4"/>
    </row>
    <row r="7" spans="1:12" x14ac:dyDescent="0.25">
      <c r="A7" s="4" t="s">
        <v>10</v>
      </c>
      <c r="B7" s="4"/>
      <c r="C7" s="4"/>
      <c r="D7" s="4" t="s">
        <v>98</v>
      </c>
      <c r="E7" s="4" t="s">
        <v>99</v>
      </c>
      <c r="F7" s="4"/>
      <c r="G7" s="4"/>
      <c r="H7" s="4"/>
      <c r="I7" s="4"/>
      <c r="J7" s="4"/>
      <c r="K7" s="4"/>
      <c r="L7" s="4"/>
    </row>
    <row r="8" spans="1:12" x14ac:dyDescent="0.25">
      <c r="A8" s="4" t="s">
        <v>11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2" x14ac:dyDescent="0.25">
      <c r="A9" s="4" t="s">
        <v>124</v>
      </c>
      <c r="B9" s="4" t="s">
        <v>30</v>
      </c>
      <c r="C9" s="4" t="s">
        <v>88</v>
      </c>
      <c r="D9" s="4" t="s">
        <v>88</v>
      </c>
      <c r="E9" s="4" t="s">
        <v>88</v>
      </c>
      <c r="F9" s="4" t="s">
        <v>88</v>
      </c>
      <c r="G9" s="4"/>
      <c r="H9" s="4"/>
      <c r="I9" s="4"/>
      <c r="J9" s="4"/>
      <c r="K9" s="4"/>
      <c r="L9" s="4"/>
    </row>
    <row r="10" spans="1:12" x14ac:dyDescent="0.25">
      <c r="A10" s="4" t="s">
        <v>125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x14ac:dyDescent="0.25">
      <c r="A11" s="5" t="s">
        <v>123</v>
      </c>
      <c r="B11" s="4" t="s">
        <v>30</v>
      </c>
      <c r="C11" s="6" t="s">
        <v>87</v>
      </c>
      <c r="D11" s="6" t="s">
        <v>87</v>
      </c>
      <c r="E11" s="6" t="s">
        <v>87</v>
      </c>
      <c r="F11" s="6" t="s">
        <v>87</v>
      </c>
      <c r="G11" s="6"/>
      <c r="H11" s="6"/>
      <c r="I11" s="4"/>
      <c r="J11" s="4"/>
      <c r="K11" s="4"/>
      <c r="L11" s="4"/>
    </row>
    <row r="12" spans="1:12" x14ac:dyDescent="0.25">
      <c r="A12" s="5" t="s">
        <v>29</v>
      </c>
      <c r="B12" s="4" t="s">
        <v>30</v>
      </c>
      <c r="C12" s="6" t="s">
        <v>88</v>
      </c>
      <c r="D12" s="6" t="s">
        <v>88</v>
      </c>
      <c r="E12" s="6" t="s">
        <v>88</v>
      </c>
      <c r="F12" s="6" t="s">
        <v>88</v>
      </c>
      <c r="G12" s="6"/>
      <c r="H12" s="6"/>
      <c r="I12" s="4"/>
      <c r="J12" s="4"/>
      <c r="K12" s="4"/>
      <c r="L12" s="4"/>
    </row>
    <row r="13" spans="1:12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s="1" customFormat="1" ht="28.5" x14ac:dyDescent="0.45">
      <c r="A14" s="7" t="s">
        <v>25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spans="1:12" x14ac:dyDescent="0.25">
      <c r="A15" s="4" t="s">
        <v>13</v>
      </c>
      <c r="B15" s="4" t="s">
        <v>16</v>
      </c>
      <c r="C15" s="4">
        <v>2.25</v>
      </c>
      <c r="D15" s="4">
        <v>2</v>
      </c>
      <c r="E15" s="4">
        <v>2</v>
      </c>
      <c r="F15" s="4">
        <v>2.25</v>
      </c>
      <c r="G15" s="4"/>
      <c r="H15" s="4"/>
      <c r="I15" s="4"/>
      <c r="J15" s="4"/>
      <c r="K15" s="4"/>
      <c r="L15" s="4"/>
    </row>
    <row r="16" spans="1:12" x14ac:dyDescent="0.25">
      <c r="A16" s="4" t="s">
        <v>95</v>
      </c>
      <c r="B16" s="4"/>
      <c r="C16" s="4">
        <v>1</v>
      </c>
      <c r="D16" s="4">
        <v>1</v>
      </c>
      <c r="E16" s="4">
        <v>1</v>
      </c>
      <c r="F16" s="4">
        <v>2</v>
      </c>
      <c r="G16" s="4"/>
      <c r="H16" s="4"/>
      <c r="I16" s="4"/>
      <c r="J16" s="4"/>
      <c r="K16" s="4"/>
      <c r="L16" s="4"/>
    </row>
    <row r="17" spans="1:12" ht="15.75" customHeight="1" x14ac:dyDescent="0.25">
      <c r="A17" s="4" t="s">
        <v>57</v>
      </c>
      <c r="B17" s="4" t="s">
        <v>24</v>
      </c>
      <c r="C17" s="4" t="s">
        <v>87</v>
      </c>
      <c r="D17" s="4" t="s">
        <v>87</v>
      </c>
      <c r="E17" s="4" t="s">
        <v>87</v>
      </c>
      <c r="F17" s="4" t="s">
        <v>87</v>
      </c>
      <c r="G17" s="4"/>
      <c r="H17" s="4"/>
      <c r="I17" s="4"/>
      <c r="J17" s="4"/>
      <c r="K17" s="4"/>
      <c r="L17" s="4"/>
    </row>
    <row r="18" spans="1:12" x14ac:dyDescent="0.25">
      <c r="A18" s="4" t="s">
        <v>22</v>
      </c>
      <c r="B18" s="4" t="s">
        <v>23</v>
      </c>
      <c r="C18" s="4">
        <v>4</v>
      </c>
      <c r="D18" s="4">
        <v>4</v>
      </c>
      <c r="E18" s="4">
        <v>4</v>
      </c>
      <c r="F18" s="4">
        <v>4</v>
      </c>
      <c r="G18" s="4"/>
      <c r="H18" s="4"/>
      <c r="I18" s="4"/>
      <c r="J18" s="4"/>
      <c r="K18" s="4"/>
      <c r="L18" s="4"/>
    </row>
    <row r="19" spans="1:12" x14ac:dyDescent="0.25">
      <c r="A19" s="23" t="s">
        <v>119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s="1" customFormat="1" ht="28.5" x14ac:dyDescent="0.45">
      <c r="A20" s="7" t="s">
        <v>28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12" x14ac:dyDescent="0.25">
      <c r="A21" s="4" t="s">
        <v>14</v>
      </c>
      <c r="B21" s="4" t="s">
        <v>17</v>
      </c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1:12" x14ac:dyDescent="0.25">
      <c r="A22" s="4" t="s">
        <v>15</v>
      </c>
      <c r="B22" s="4" t="s">
        <v>17</v>
      </c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 x14ac:dyDescent="0.25">
      <c r="A23" s="4" t="s">
        <v>53</v>
      </c>
      <c r="B23" s="4" t="s">
        <v>55</v>
      </c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x14ac:dyDescent="0.25">
      <c r="A24" s="4" t="s">
        <v>54</v>
      </c>
      <c r="B24" s="4" t="s">
        <v>56</v>
      </c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2" x14ac:dyDescent="0.25">
      <c r="A25" s="10" t="s">
        <v>18</v>
      </c>
      <c r="B25" s="10"/>
      <c r="C25" s="11">
        <f>IF(SUM(C27:C31)=0,"",SUM(C27:C31))</f>
        <v>1</v>
      </c>
      <c r="D25" s="11">
        <f>IF(SUM(D27:D31)=0,"",SUM(D27:D31))</f>
        <v>1</v>
      </c>
      <c r="E25" s="11">
        <f>IF(SUM(E27:E31)=0,"",SUM(E27:E31))</f>
        <v>1</v>
      </c>
      <c r="F25" s="11">
        <f>IF(SUM(F27:F31)=0,"",SUM(F27:F31))</f>
        <v>1</v>
      </c>
      <c r="G25" s="11" t="str">
        <f t="shared" ref="G25:L25" si="0">IF(SUM(G27:G31)=0,"",SUM(G27:G31))</f>
        <v/>
      </c>
      <c r="H25" s="11" t="str">
        <f t="shared" si="0"/>
        <v/>
      </c>
      <c r="I25" s="11" t="str">
        <f t="shared" si="0"/>
        <v/>
      </c>
      <c r="J25" s="11" t="str">
        <f t="shared" si="0"/>
        <v/>
      </c>
      <c r="K25" s="11" t="str">
        <f t="shared" si="0"/>
        <v/>
      </c>
      <c r="L25" s="11" t="str">
        <f t="shared" si="0"/>
        <v/>
      </c>
    </row>
    <row r="26" spans="1:12" x14ac:dyDescent="0.25">
      <c r="A26" s="12" t="s">
        <v>31</v>
      </c>
      <c r="B26" s="4" t="s">
        <v>30</v>
      </c>
      <c r="C26" s="6" t="s">
        <v>87</v>
      </c>
      <c r="D26" s="6" t="s">
        <v>87</v>
      </c>
      <c r="E26" s="6" t="s">
        <v>87</v>
      </c>
      <c r="F26" s="6" t="s">
        <v>87</v>
      </c>
      <c r="G26" s="4"/>
      <c r="H26" s="4"/>
      <c r="I26" s="4"/>
      <c r="J26" s="4"/>
      <c r="K26" s="4"/>
      <c r="L26" s="4"/>
    </row>
    <row r="27" spans="1:12" x14ac:dyDescent="0.25">
      <c r="A27" s="12" t="s">
        <v>58</v>
      </c>
      <c r="B27" s="4" t="s">
        <v>26</v>
      </c>
      <c r="C27" s="13">
        <v>0.3</v>
      </c>
      <c r="D27" s="13">
        <v>0.3</v>
      </c>
      <c r="E27" s="13">
        <v>0.3</v>
      </c>
      <c r="F27" s="13">
        <v>0.2</v>
      </c>
      <c r="G27" s="13"/>
      <c r="H27" s="13"/>
      <c r="I27" s="13"/>
      <c r="J27" s="13"/>
      <c r="K27" s="13"/>
      <c r="L27" s="13"/>
    </row>
    <row r="28" spans="1:12" x14ac:dyDescent="0.25">
      <c r="A28" s="12" t="s">
        <v>59</v>
      </c>
      <c r="B28" s="4" t="s">
        <v>26</v>
      </c>
      <c r="C28" s="13">
        <v>0.7</v>
      </c>
      <c r="D28" s="13">
        <v>0.7</v>
      </c>
      <c r="E28" s="13">
        <v>0.7</v>
      </c>
      <c r="F28" s="13">
        <v>0.8</v>
      </c>
      <c r="G28" s="13"/>
      <c r="H28" s="13"/>
      <c r="I28" s="13"/>
      <c r="J28" s="13"/>
      <c r="K28" s="13"/>
      <c r="L28" s="13"/>
    </row>
    <row r="29" spans="1:12" x14ac:dyDescent="0.25">
      <c r="A29" s="12" t="s">
        <v>60</v>
      </c>
      <c r="B29" s="4" t="s">
        <v>26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12" x14ac:dyDescent="0.25">
      <c r="A30" s="12" t="s">
        <v>19</v>
      </c>
      <c r="B30" s="4" t="s">
        <v>26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12" x14ac:dyDescent="0.25">
      <c r="A31" s="12" t="s">
        <v>20</v>
      </c>
      <c r="B31" s="4" t="s">
        <v>26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</row>
    <row r="32" spans="1:12" x14ac:dyDescent="0.25">
      <c r="A32" s="23" t="s">
        <v>51</v>
      </c>
      <c r="B32" s="4" t="s">
        <v>21</v>
      </c>
      <c r="C32" s="4">
        <v>2</v>
      </c>
      <c r="D32" s="4">
        <v>15</v>
      </c>
      <c r="E32" s="4">
        <v>15</v>
      </c>
      <c r="F32" s="4">
        <v>2</v>
      </c>
      <c r="G32" s="4"/>
      <c r="H32" s="4"/>
      <c r="I32" s="4"/>
      <c r="J32" s="4"/>
      <c r="K32" s="4"/>
      <c r="L32" s="4"/>
    </row>
    <row r="33" spans="1:12" x14ac:dyDescent="0.25">
      <c r="A33" s="23" t="s">
        <v>52</v>
      </c>
      <c r="B33" s="4" t="s">
        <v>21</v>
      </c>
      <c r="C33" s="4">
        <v>25</v>
      </c>
      <c r="D33" s="4">
        <v>25</v>
      </c>
      <c r="E33" s="4">
        <v>25</v>
      </c>
      <c r="F33" s="4">
        <v>25</v>
      </c>
      <c r="G33" s="4"/>
      <c r="H33" s="4"/>
      <c r="I33" s="4"/>
      <c r="J33" s="4"/>
      <c r="K33" s="4"/>
      <c r="L33" s="4"/>
    </row>
    <row r="34" spans="1:12" x14ac:dyDescent="0.25">
      <c r="A34" s="30" t="s">
        <v>114</v>
      </c>
      <c r="B34" s="4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2" x14ac:dyDescent="0.25">
      <c r="A35" s="10" t="s">
        <v>66</v>
      </c>
      <c r="B35" s="10"/>
      <c r="C35" s="11">
        <f>IF(SUM(C36:C41)=0,"",SUM(C36:C41))</f>
        <v>1</v>
      </c>
      <c r="D35" s="11">
        <f>IF(SUM(D36:D41)=0,"",SUM(D36:D41))</f>
        <v>1</v>
      </c>
      <c r="E35" s="11">
        <f>IF(SUM(E36:E41)=0,"",SUM(E36:E41))</f>
        <v>1</v>
      </c>
      <c r="F35" s="11">
        <f>IF(SUM(F36:F41)=0,"",SUM(F36:F41))</f>
        <v>1</v>
      </c>
      <c r="G35" s="11" t="str">
        <f t="shared" ref="G35:L35" si="1">IF(SUM(G36:G41)=0,"",SUM(G36:G41))</f>
        <v/>
      </c>
      <c r="H35" s="11" t="str">
        <f t="shared" si="1"/>
        <v/>
      </c>
      <c r="I35" s="11" t="str">
        <f t="shared" si="1"/>
        <v/>
      </c>
      <c r="J35" s="11" t="str">
        <f t="shared" si="1"/>
        <v/>
      </c>
      <c r="K35" s="11" t="str">
        <f t="shared" si="1"/>
        <v/>
      </c>
      <c r="L35" s="11" t="str">
        <f t="shared" si="1"/>
        <v/>
      </c>
    </row>
    <row r="36" spans="1:12" x14ac:dyDescent="0.25">
      <c r="A36" s="12" t="s">
        <v>61</v>
      </c>
      <c r="B36" s="4" t="s">
        <v>26</v>
      </c>
      <c r="C36" s="13">
        <v>1</v>
      </c>
      <c r="D36" s="13">
        <v>1</v>
      </c>
      <c r="E36" s="13">
        <v>1</v>
      </c>
      <c r="F36" s="13">
        <v>1</v>
      </c>
      <c r="G36" s="13"/>
      <c r="H36" s="13"/>
      <c r="I36" s="13"/>
      <c r="J36" s="13"/>
      <c r="K36" s="13"/>
      <c r="L36" s="13"/>
    </row>
    <row r="37" spans="1:12" x14ac:dyDescent="0.25">
      <c r="A37" s="12" t="s">
        <v>62</v>
      </c>
      <c r="B37" s="4" t="s">
        <v>26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</row>
    <row r="38" spans="1:12" x14ac:dyDescent="0.25">
      <c r="A38" s="12" t="s">
        <v>65</v>
      </c>
      <c r="B38" s="4" t="s">
        <v>26</v>
      </c>
      <c r="C38" s="13"/>
      <c r="D38" s="13"/>
      <c r="E38" s="13"/>
      <c r="F38" s="13"/>
      <c r="G38" s="13"/>
      <c r="H38" s="13"/>
      <c r="I38" s="13"/>
      <c r="J38" s="13"/>
      <c r="K38" s="13"/>
      <c r="L38" s="13"/>
    </row>
    <row r="39" spans="1:12" x14ac:dyDescent="0.25">
      <c r="A39" s="12" t="s">
        <v>27</v>
      </c>
      <c r="B39" s="4" t="s">
        <v>26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1:12" x14ac:dyDescent="0.25">
      <c r="A40" s="12" t="s">
        <v>39</v>
      </c>
      <c r="B40" s="4" t="s">
        <v>26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</row>
    <row r="41" spans="1:12" x14ac:dyDescent="0.25">
      <c r="A41" s="12" t="s">
        <v>40</v>
      </c>
      <c r="B41" s="4" t="s">
        <v>26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</row>
    <row r="42" spans="1:12" x14ac:dyDescent="0.25">
      <c r="A42" s="23" t="s">
        <v>80</v>
      </c>
      <c r="B42" s="10"/>
      <c r="C42" s="11">
        <f>IF(SUM(C43:C47)=0,"",SUM(C43:C47))</f>
        <v>1</v>
      </c>
      <c r="D42" s="11">
        <f>IF(SUM(D43:D47)=0,"",SUM(D43:D47))</f>
        <v>1</v>
      </c>
      <c r="E42" s="11">
        <f>IF(SUM(E43:E47)=0,"",SUM(E43:E47))</f>
        <v>1</v>
      </c>
      <c r="F42" s="11">
        <f>IF(SUM(F43:F47)=0,"",SUM(F43:F47))</f>
        <v>1</v>
      </c>
      <c r="G42" s="11" t="str">
        <f>IF(SUM(G43:G47)=0,"",SUM(G43:G47))</f>
        <v/>
      </c>
      <c r="H42" s="11" t="str">
        <f t="shared" ref="H42:L42" si="2">IF(SUM(H43:H47)=0,"",SUM(H43:H47))</f>
        <v/>
      </c>
      <c r="I42" s="11" t="str">
        <f t="shared" si="2"/>
        <v/>
      </c>
      <c r="J42" s="11" t="str">
        <f t="shared" si="2"/>
        <v/>
      </c>
      <c r="K42" s="11" t="str">
        <f t="shared" si="2"/>
        <v/>
      </c>
      <c r="L42" s="11" t="str">
        <f t="shared" si="2"/>
        <v/>
      </c>
    </row>
    <row r="43" spans="1:12" x14ac:dyDescent="0.25">
      <c r="A43" s="12" t="s">
        <v>81</v>
      </c>
      <c r="B43" s="4" t="s">
        <v>26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</row>
    <row r="44" spans="1:12" x14ac:dyDescent="0.25">
      <c r="A44" s="12" t="s">
        <v>61</v>
      </c>
      <c r="B44" s="4" t="s">
        <v>26</v>
      </c>
      <c r="C44" s="13">
        <v>1</v>
      </c>
      <c r="D44" s="13">
        <v>1</v>
      </c>
      <c r="E44" s="13">
        <v>1</v>
      </c>
      <c r="F44" s="13">
        <v>1</v>
      </c>
      <c r="G44" s="13"/>
      <c r="H44" s="13"/>
      <c r="I44" s="13"/>
      <c r="J44" s="13"/>
      <c r="K44" s="13"/>
      <c r="L44" s="13"/>
    </row>
    <row r="45" spans="1:12" x14ac:dyDescent="0.25">
      <c r="A45" s="12" t="s">
        <v>62</v>
      </c>
      <c r="B45" s="4" t="s">
        <v>26</v>
      </c>
      <c r="C45" s="13"/>
      <c r="D45" s="13"/>
      <c r="E45" s="13"/>
      <c r="F45" s="13"/>
      <c r="G45" s="4"/>
      <c r="H45" s="13"/>
      <c r="I45" s="13"/>
      <c r="J45" s="13"/>
      <c r="K45" s="13"/>
      <c r="L45" s="13"/>
    </row>
    <row r="46" spans="1:12" x14ac:dyDescent="0.25">
      <c r="A46" s="12" t="s">
        <v>67</v>
      </c>
      <c r="B46" s="4" t="s">
        <v>26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</row>
    <row r="47" spans="1:12" x14ac:dyDescent="0.25">
      <c r="A47" s="12" t="s">
        <v>89</v>
      </c>
      <c r="B47" s="4" t="s">
        <v>26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</row>
    <row r="48" spans="1:12" x14ac:dyDescent="0.25">
      <c r="A48" s="28" t="s">
        <v>112</v>
      </c>
      <c r="B48" s="4" t="s">
        <v>111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</row>
    <row r="49" spans="1:12" s="1" customFormat="1" ht="28.5" x14ac:dyDescent="0.45">
      <c r="A49" s="27" t="s">
        <v>104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 x14ac:dyDescent="0.25">
      <c r="A50" s="12"/>
      <c r="B50" s="4"/>
      <c r="C50" s="13"/>
      <c r="D50" s="13"/>
      <c r="E50" s="13"/>
      <c r="F50" s="13"/>
      <c r="G50" s="13"/>
      <c r="H50" s="13"/>
      <c r="I50" s="13"/>
      <c r="J50" s="13"/>
      <c r="K50" s="13"/>
      <c r="L50" s="13"/>
    </row>
    <row r="51" spans="1:12" x14ac:dyDescent="0.25">
      <c r="A51" s="10" t="s">
        <v>36</v>
      </c>
      <c r="B51" s="10"/>
      <c r="C51" s="11">
        <f>IF(SUM(C52:C58)=0,"",SUM(C52:C58))</f>
        <v>1</v>
      </c>
      <c r="D51" s="11">
        <f>IF(SUM(D52:D58)=0,"",SUM(D52:D58))</f>
        <v>1</v>
      </c>
      <c r="E51" s="11">
        <f>IF(SUM(E52:E58)=0,"",SUM(E52:E58))</f>
        <v>1</v>
      </c>
      <c r="F51" s="11">
        <f>IF(SUM(F52:F58)=0,"",SUM(F52:F58))</f>
        <v>1</v>
      </c>
      <c r="G51" s="11" t="str">
        <f t="shared" ref="G51:L51" si="3">IF(SUM(G52:G58)=0,"",SUM(G52:G58))</f>
        <v/>
      </c>
      <c r="H51" s="11" t="str">
        <f t="shared" si="3"/>
        <v/>
      </c>
      <c r="I51" s="11" t="str">
        <f t="shared" si="3"/>
        <v/>
      </c>
      <c r="J51" s="11" t="str">
        <f t="shared" si="3"/>
        <v/>
      </c>
      <c r="K51" s="11" t="str">
        <f t="shared" si="3"/>
        <v/>
      </c>
      <c r="L51" s="11" t="str">
        <f t="shared" si="3"/>
        <v/>
      </c>
    </row>
    <row r="52" spans="1:12" x14ac:dyDescent="0.25">
      <c r="A52" s="12" t="s">
        <v>48</v>
      </c>
      <c r="B52" s="4" t="s">
        <v>26</v>
      </c>
      <c r="C52" s="13">
        <v>1</v>
      </c>
      <c r="D52" s="13">
        <v>1</v>
      </c>
      <c r="E52" s="13">
        <v>1</v>
      </c>
      <c r="F52" s="13">
        <v>1</v>
      </c>
      <c r="G52" s="13"/>
      <c r="H52" s="13"/>
      <c r="I52" s="13"/>
      <c r="J52" s="13"/>
      <c r="K52" s="13"/>
      <c r="L52" s="13"/>
    </row>
    <row r="53" spans="1:12" x14ac:dyDescent="0.25">
      <c r="A53" s="12" t="s">
        <v>49</v>
      </c>
      <c r="B53" s="4" t="s">
        <v>26</v>
      </c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12" x14ac:dyDescent="0.25">
      <c r="A54" s="12" t="s">
        <v>50</v>
      </c>
      <c r="B54" s="4" t="s">
        <v>26</v>
      </c>
      <c r="C54" s="13"/>
      <c r="D54" s="13"/>
      <c r="E54" s="13"/>
      <c r="F54" s="13"/>
      <c r="G54" s="13"/>
      <c r="H54" s="13"/>
      <c r="I54" s="13"/>
      <c r="J54" s="13"/>
      <c r="K54" s="13"/>
      <c r="L54" s="13"/>
    </row>
    <row r="55" spans="1:12" x14ac:dyDescent="0.25">
      <c r="A55" s="12" t="s">
        <v>41</v>
      </c>
      <c r="B55" s="4" t="s">
        <v>26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</row>
    <row r="56" spans="1:12" x14ac:dyDescent="0.25">
      <c r="A56" s="12" t="s">
        <v>37</v>
      </c>
      <c r="B56" s="4" t="s">
        <v>26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</row>
    <row r="57" spans="1:12" x14ac:dyDescent="0.25">
      <c r="A57" s="12" t="s">
        <v>38</v>
      </c>
      <c r="B57" s="4" t="s">
        <v>26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</row>
    <row r="58" spans="1:12" x14ac:dyDescent="0.25">
      <c r="A58" s="12" t="s">
        <v>42</v>
      </c>
      <c r="B58" s="4" t="s">
        <v>26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</row>
    <row r="59" spans="1:12" x14ac:dyDescent="0.25">
      <c r="A59" s="14" t="s">
        <v>32</v>
      </c>
      <c r="B59" s="4" t="s">
        <v>90</v>
      </c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 x14ac:dyDescent="0.25">
      <c r="A60" s="14" t="s">
        <v>33</v>
      </c>
      <c r="B60" s="4" t="s">
        <v>90</v>
      </c>
      <c r="C60" s="4" t="s">
        <v>94</v>
      </c>
      <c r="D60" s="4">
        <v>4000</v>
      </c>
      <c r="E60" s="4">
        <v>4000</v>
      </c>
      <c r="F60" s="4" t="s">
        <v>94</v>
      </c>
      <c r="G60" s="4"/>
      <c r="H60" s="4"/>
      <c r="I60" s="4"/>
      <c r="J60" s="4"/>
      <c r="K60" s="4"/>
      <c r="L60" s="4"/>
    </row>
    <row r="61" spans="1:12" x14ac:dyDescent="0.25">
      <c r="A61" s="14" t="s">
        <v>34</v>
      </c>
      <c r="B61" s="4" t="s">
        <v>91</v>
      </c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x14ac:dyDescent="0.25">
      <c r="A62" s="14" t="s">
        <v>35</v>
      </c>
      <c r="B62" s="4" t="s">
        <v>91</v>
      </c>
      <c r="C62" s="4">
        <v>30</v>
      </c>
      <c r="D62" s="4">
        <v>30</v>
      </c>
      <c r="E62" s="4">
        <v>30</v>
      </c>
      <c r="F62" s="4">
        <v>30</v>
      </c>
      <c r="G62" s="4"/>
      <c r="H62" s="4"/>
      <c r="I62" s="4"/>
      <c r="J62" s="4"/>
      <c r="K62" s="4"/>
      <c r="L62" s="4"/>
    </row>
    <row r="63" spans="1:12" x14ac:dyDescent="0.25">
      <c r="A63" s="23" t="s">
        <v>105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</row>
    <row r="64" spans="1:12" x14ac:dyDescent="0.25">
      <c r="A64" s="12" t="s">
        <v>102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</row>
    <row r="65" spans="1:12" x14ac:dyDescent="0.25">
      <c r="A65" s="12" t="s">
        <v>103</v>
      </c>
      <c r="B65" s="4" t="s">
        <v>24</v>
      </c>
      <c r="C65" s="4"/>
      <c r="D65" s="4"/>
      <c r="E65" s="4"/>
      <c r="F65" s="4"/>
      <c r="G65" s="4"/>
      <c r="H65" s="4"/>
      <c r="I65" s="4"/>
      <c r="J65" s="4"/>
      <c r="K65" s="4"/>
      <c r="L65" s="4"/>
    </row>
    <row r="66" spans="1:12" x14ac:dyDescent="0.25">
      <c r="A66" s="12" t="s">
        <v>106</v>
      </c>
      <c r="B66" s="4" t="s">
        <v>30</v>
      </c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x14ac:dyDescent="0.25">
      <c r="A67" s="12" t="s">
        <v>107</v>
      </c>
      <c r="B67" s="4" t="s">
        <v>30</v>
      </c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s="1" customFormat="1" ht="28.5" x14ac:dyDescent="0.45">
      <c r="A69" s="7" t="s">
        <v>44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</row>
    <row r="70" spans="1:12" x14ac:dyDescent="0.25">
      <c r="A70" s="4" t="s">
        <v>118</v>
      </c>
      <c r="B70" s="4" t="s">
        <v>117</v>
      </c>
      <c r="C70" s="13">
        <v>1</v>
      </c>
      <c r="D70" s="13">
        <v>1</v>
      </c>
      <c r="E70" s="13">
        <v>1</v>
      </c>
      <c r="F70" s="13">
        <v>1</v>
      </c>
      <c r="G70" s="13"/>
      <c r="H70" s="13"/>
      <c r="I70" s="13"/>
      <c r="J70" s="13"/>
      <c r="K70" s="13"/>
      <c r="L70" s="13"/>
    </row>
    <row r="71" spans="1:12" x14ac:dyDescent="0.25">
      <c r="A71" s="4" t="s">
        <v>115</v>
      </c>
      <c r="B71" s="4" t="s">
        <v>117</v>
      </c>
      <c r="C71" s="13">
        <v>1</v>
      </c>
      <c r="D71" s="13">
        <v>1</v>
      </c>
      <c r="E71" s="13">
        <v>1</v>
      </c>
      <c r="F71" s="13">
        <v>1</v>
      </c>
      <c r="G71" s="13"/>
      <c r="H71" s="13"/>
      <c r="I71" s="13"/>
      <c r="J71" s="13"/>
      <c r="K71" s="13"/>
      <c r="L71" s="13"/>
    </row>
    <row r="72" spans="1:12" x14ac:dyDescent="0.25">
      <c r="A72" s="4" t="s">
        <v>45</v>
      </c>
      <c r="B72" s="4" t="s">
        <v>117</v>
      </c>
      <c r="C72" s="13"/>
      <c r="D72" s="13"/>
      <c r="E72" s="13"/>
      <c r="F72" s="13"/>
      <c r="G72" s="13"/>
      <c r="H72" s="13"/>
      <c r="I72" s="13"/>
      <c r="J72" s="13"/>
      <c r="K72" s="13"/>
      <c r="L72" s="13"/>
    </row>
    <row r="73" spans="1:12" x14ac:dyDescent="0.25">
      <c r="A73" s="4" t="s">
        <v>46</v>
      </c>
      <c r="B73" s="4" t="s">
        <v>117</v>
      </c>
      <c r="C73" s="13">
        <v>0.4</v>
      </c>
      <c r="D73" s="13">
        <v>0.4</v>
      </c>
      <c r="E73" s="13">
        <v>0.4</v>
      </c>
      <c r="F73" s="13">
        <v>1</v>
      </c>
      <c r="G73" s="13"/>
      <c r="H73" s="13"/>
      <c r="I73" s="13"/>
      <c r="J73" s="13"/>
      <c r="K73" s="13"/>
      <c r="L73" s="13"/>
    </row>
    <row r="74" spans="1:12" x14ac:dyDescent="0.25">
      <c r="A74" s="4" t="s">
        <v>116</v>
      </c>
      <c r="B74" s="4" t="s">
        <v>117</v>
      </c>
      <c r="C74" s="13">
        <v>0.5</v>
      </c>
      <c r="D74" s="13">
        <v>0.5</v>
      </c>
      <c r="E74" s="13">
        <v>0.5</v>
      </c>
      <c r="F74" s="13">
        <v>1</v>
      </c>
      <c r="G74" s="13"/>
      <c r="H74" s="13"/>
      <c r="I74" s="13"/>
      <c r="J74" s="13"/>
      <c r="K74" s="13"/>
      <c r="L74" s="13"/>
    </row>
    <row r="75" spans="1:12" x14ac:dyDescent="0.25">
      <c r="A75" s="23" t="s">
        <v>128</v>
      </c>
      <c r="B75" s="4" t="s">
        <v>117</v>
      </c>
      <c r="C75" s="13">
        <v>1</v>
      </c>
      <c r="D75" s="13">
        <v>1</v>
      </c>
      <c r="E75" s="13">
        <v>1</v>
      </c>
      <c r="F75" s="13">
        <v>1</v>
      </c>
      <c r="G75" s="13"/>
      <c r="H75" s="13"/>
      <c r="I75" s="13"/>
      <c r="J75" s="13"/>
      <c r="K75" s="13"/>
      <c r="L75" s="13"/>
    </row>
    <row r="76" spans="1:12" x14ac:dyDescent="0.25">
      <c r="A76" s="23" t="s">
        <v>122</v>
      </c>
      <c r="B76" s="4" t="s">
        <v>121</v>
      </c>
      <c r="C76" s="13"/>
      <c r="D76" s="13"/>
      <c r="E76" s="13"/>
      <c r="F76" s="13">
        <v>1</v>
      </c>
      <c r="G76" s="13"/>
      <c r="H76" s="13"/>
      <c r="I76" s="13"/>
      <c r="J76" s="13"/>
      <c r="K76" s="13"/>
      <c r="L76" s="13"/>
    </row>
    <row r="77" spans="1:12" x14ac:dyDescent="0.25">
      <c r="A77" s="23" t="s">
        <v>120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s="1" customFormat="1" ht="28.5" x14ac:dyDescent="0.45">
      <c r="A78" s="7" t="s">
        <v>47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</row>
    <row r="79" spans="1:12" x14ac:dyDescent="0.25">
      <c r="A79" s="15" t="s">
        <v>84</v>
      </c>
      <c r="B79" s="15" t="s">
        <v>16</v>
      </c>
      <c r="C79" s="16">
        <f t="shared" ref="C79:L79" si="4">IF(C15="","",C15*SUM(C28:C31)*SUM(C36,C37)*SUM(C43:C45)*SUM(C52,C53,C54,C55))</f>
        <v>1.575</v>
      </c>
      <c r="D79" s="16">
        <f t="shared" si="4"/>
        <v>1.4</v>
      </c>
      <c r="E79" s="16">
        <f t="shared" si="4"/>
        <v>1.4</v>
      </c>
      <c r="F79" s="16">
        <f t="shared" si="4"/>
        <v>1.8</v>
      </c>
      <c r="G79" s="16" t="str">
        <f t="shared" si="4"/>
        <v/>
      </c>
      <c r="H79" s="16" t="str">
        <f t="shared" si="4"/>
        <v/>
      </c>
      <c r="I79" s="16" t="str">
        <f t="shared" si="4"/>
        <v/>
      </c>
      <c r="J79" s="16" t="str">
        <f t="shared" si="4"/>
        <v/>
      </c>
      <c r="K79" s="16" t="str">
        <f t="shared" si="4"/>
        <v/>
      </c>
      <c r="L79" s="16" t="str">
        <f t="shared" si="4"/>
        <v/>
      </c>
    </row>
    <row r="80" spans="1:12" x14ac:dyDescent="0.25">
      <c r="A80" s="15" t="s">
        <v>85</v>
      </c>
      <c r="B80" s="15" t="s">
        <v>16</v>
      </c>
      <c r="C80" s="16">
        <f t="shared" ref="C80:L80" si="5">IF(C15="","",C15-C79)</f>
        <v>0.67500000000000004</v>
      </c>
      <c r="D80" s="16">
        <f t="shared" si="5"/>
        <v>0.60000000000000009</v>
      </c>
      <c r="E80" s="16">
        <f t="shared" si="5"/>
        <v>0.60000000000000009</v>
      </c>
      <c r="F80" s="16">
        <f t="shared" si="5"/>
        <v>0.44999999999999996</v>
      </c>
      <c r="G80" s="16" t="str">
        <f t="shared" si="5"/>
        <v/>
      </c>
      <c r="H80" s="16" t="str">
        <f t="shared" si="5"/>
        <v/>
      </c>
      <c r="I80" s="16" t="str">
        <f t="shared" si="5"/>
        <v/>
      </c>
      <c r="J80" s="16" t="str">
        <f t="shared" si="5"/>
        <v/>
      </c>
      <c r="K80" s="16" t="str">
        <f t="shared" si="5"/>
        <v/>
      </c>
      <c r="L80" s="16" t="str">
        <f t="shared" si="5"/>
        <v/>
      </c>
    </row>
    <row r="81" spans="1:12" x14ac:dyDescent="0.25">
      <c r="A81" s="15" t="s">
        <v>74</v>
      </c>
      <c r="B81" s="15" t="s">
        <v>63</v>
      </c>
      <c r="C81" s="17">
        <f t="shared" ref="C81:L81" si="6">IF(C15="","",(C23+C24)*SUM(C28:C31)*10/60)</f>
        <v>0</v>
      </c>
      <c r="D81" s="17">
        <f t="shared" si="6"/>
        <v>0</v>
      </c>
      <c r="E81" s="17">
        <f t="shared" si="6"/>
        <v>0</v>
      </c>
      <c r="F81" s="17">
        <f t="shared" si="6"/>
        <v>0</v>
      </c>
      <c r="G81" s="17" t="str">
        <f t="shared" si="6"/>
        <v/>
      </c>
      <c r="H81" s="17" t="str">
        <f t="shared" si="6"/>
        <v/>
      </c>
      <c r="I81" s="17" t="str">
        <f t="shared" si="6"/>
        <v/>
      </c>
      <c r="J81" s="17" t="str">
        <f t="shared" si="6"/>
        <v/>
      </c>
      <c r="K81" s="17" t="str">
        <f t="shared" si="6"/>
        <v/>
      </c>
      <c r="L81" s="17" t="str">
        <f t="shared" si="6"/>
        <v/>
      </c>
    </row>
    <row r="82" spans="1:12" x14ac:dyDescent="0.25">
      <c r="A82" s="15" t="s">
        <v>75</v>
      </c>
      <c r="B82" s="15" t="s">
        <v>63</v>
      </c>
      <c r="C82" s="17">
        <f t="shared" ref="C82:L82" si="7">IF(C15="","",(C23+C24)*SUM(C28:C31)*3.5)</f>
        <v>0</v>
      </c>
      <c r="D82" s="17">
        <f t="shared" si="7"/>
        <v>0</v>
      </c>
      <c r="E82" s="17">
        <f t="shared" si="7"/>
        <v>0</v>
      </c>
      <c r="F82" s="17">
        <f t="shared" si="7"/>
        <v>0</v>
      </c>
      <c r="G82" s="17" t="str">
        <f t="shared" si="7"/>
        <v/>
      </c>
      <c r="H82" s="17" t="str">
        <f t="shared" si="7"/>
        <v/>
      </c>
      <c r="I82" s="17" t="str">
        <f t="shared" si="7"/>
        <v/>
      </c>
      <c r="J82" s="17" t="str">
        <f t="shared" si="7"/>
        <v/>
      </c>
      <c r="K82" s="17" t="str">
        <f t="shared" si="7"/>
        <v/>
      </c>
      <c r="L82" s="17" t="str">
        <f t="shared" si="7"/>
        <v/>
      </c>
    </row>
    <row r="83" spans="1:12" x14ac:dyDescent="0.25">
      <c r="A83" s="18" t="s">
        <v>73</v>
      </c>
      <c r="B83" s="18" t="s">
        <v>82</v>
      </c>
      <c r="C83" s="19" t="str">
        <f t="shared" ref="C83:L83" si="8">IF(C15="","",IF(OR(C80&gt;0,C23&gt;10,C84="ja"),"ja","nej"))</f>
        <v>ja</v>
      </c>
      <c r="D83" s="19" t="str">
        <f t="shared" si="8"/>
        <v>ja</v>
      </c>
      <c r="E83" s="19" t="str">
        <f t="shared" si="8"/>
        <v>ja</v>
      </c>
      <c r="F83" s="19" t="str">
        <f t="shared" si="8"/>
        <v>ja</v>
      </c>
      <c r="G83" s="19" t="str">
        <f t="shared" si="8"/>
        <v/>
      </c>
      <c r="H83" s="19" t="str">
        <f t="shared" si="8"/>
        <v/>
      </c>
      <c r="I83" s="19" t="str">
        <f t="shared" si="8"/>
        <v/>
      </c>
      <c r="J83" s="19" t="str">
        <f t="shared" si="8"/>
        <v/>
      </c>
      <c r="K83" s="19" t="str">
        <f t="shared" si="8"/>
        <v/>
      </c>
      <c r="L83" s="19" t="str">
        <f t="shared" si="8"/>
        <v/>
      </c>
    </row>
    <row r="84" spans="1:12" x14ac:dyDescent="0.25">
      <c r="A84" s="20" t="s">
        <v>86</v>
      </c>
      <c r="B84" s="15"/>
      <c r="C84" s="21" t="str">
        <f>IF(C26="ja","ja","")</f>
        <v>ja</v>
      </c>
      <c r="D84" s="21" t="str">
        <f>IF(D26="ja","ja","")</f>
        <v>ja</v>
      </c>
      <c r="E84" s="21" t="str">
        <f>IF(E26="ja","ja","")</f>
        <v>ja</v>
      </c>
      <c r="F84" s="21" t="str">
        <f>IF(F26="ja","ja","")</f>
        <v>ja</v>
      </c>
      <c r="G84" s="21" t="str">
        <f t="shared" ref="G84:L84" si="9">IF(G26="ja","ja","")</f>
        <v/>
      </c>
      <c r="H84" s="21" t="str">
        <f t="shared" si="9"/>
        <v/>
      </c>
      <c r="I84" s="21" t="str">
        <f t="shared" si="9"/>
        <v/>
      </c>
      <c r="J84" s="21" t="str">
        <f t="shared" si="9"/>
        <v/>
      </c>
      <c r="K84" s="21" t="str">
        <f t="shared" si="9"/>
        <v/>
      </c>
      <c r="L84" s="21" t="str">
        <f t="shared" si="9"/>
        <v/>
      </c>
    </row>
    <row r="85" spans="1:12" x14ac:dyDescent="0.25">
      <c r="A85" s="20" t="s">
        <v>83</v>
      </c>
      <c r="B85" s="15"/>
      <c r="C85" s="21" t="str">
        <f>IF(C80&lt;1.5,"ja","")</f>
        <v>ja</v>
      </c>
      <c r="D85" s="21" t="str">
        <f>IF(D80&lt;1.5,"ja","")</f>
        <v>ja</v>
      </c>
      <c r="E85" s="21" t="str">
        <f>IF(E80&lt;1.5,"ja","")</f>
        <v>ja</v>
      </c>
      <c r="F85" s="21" t="str">
        <f>IF(F80&lt;1.5,"ja","")</f>
        <v>ja</v>
      </c>
      <c r="G85" s="21" t="str">
        <f t="shared" ref="G85:L85" si="10">IF(G80&lt;1.5,"ja","")</f>
        <v/>
      </c>
      <c r="H85" s="21" t="str">
        <f>IF(H80&lt;1.5,"ja","")</f>
        <v/>
      </c>
      <c r="I85" s="21" t="str">
        <f t="shared" si="10"/>
        <v/>
      </c>
      <c r="J85" s="21" t="str">
        <f t="shared" si="10"/>
        <v/>
      </c>
      <c r="K85" s="21" t="str">
        <f t="shared" si="10"/>
        <v/>
      </c>
      <c r="L85" s="21" t="str">
        <f t="shared" si="10"/>
        <v/>
      </c>
    </row>
    <row r="86" spans="1:12" x14ac:dyDescent="0.25">
      <c r="A86" s="20" t="s">
        <v>68</v>
      </c>
      <c r="B86" s="15"/>
      <c r="C86" s="21" t="str">
        <f t="shared" ref="C86:L86" si="11">IF((C23+C24)&gt;10,"ja","")</f>
        <v/>
      </c>
      <c r="D86" s="21" t="str">
        <f t="shared" si="11"/>
        <v/>
      </c>
      <c r="E86" s="21" t="str">
        <f t="shared" si="11"/>
        <v/>
      </c>
      <c r="F86" s="21" t="str">
        <f t="shared" si="11"/>
        <v/>
      </c>
      <c r="G86" s="21" t="str">
        <f t="shared" si="11"/>
        <v/>
      </c>
      <c r="H86" s="21" t="str">
        <f t="shared" si="11"/>
        <v/>
      </c>
      <c r="I86" s="21" t="str">
        <f t="shared" si="11"/>
        <v/>
      </c>
      <c r="J86" s="21" t="str">
        <f t="shared" si="11"/>
        <v/>
      </c>
      <c r="K86" s="21" t="str">
        <f t="shared" si="11"/>
        <v/>
      </c>
      <c r="L86" s="21" t="str">
        <f t="shared" si="11"/>
        <v/>
      </c>
    </row>
    <row r="87" spans="1:12" x14ac:dyDescent="0.25">
      <c r="A87" s="20" t="s">
        <v>69</v>
      </c>
      <c r="B87" s="15"/>
      <c r="C87" s="21" t="str">
        <f t="shared" ref="C87:L87" si="12">IF((C27)&gt;0,"ja","")</f>
        <v>ja</v>
      </c>
      <c r="D87" s="21" t="str">
        <f t="shared" si="12"/>
        <v>ja</v>
      </c>
      <c r="E87" s="21" t="str">
        <f t="shared" si="12"/>
        <v>ja</v>
      </c>
      <c r="F87" s="21" t="str">
        <f t="shared" si="12"/>
        <v>ja</v>
      </c>
      <c r="G87" s="21" t="str">
        <f t="shared" si="12"/>
        <v/>
      </c>
      <c r="H87" s="21" t="str">
        <f t="shared" si="12"/>
        <v/>
      </c>
      <c r="I87" s="21" t="str">
        <f t="shared" si="12"/>
        <v/>
      </c>
      <c r="J87" s="21" t="str">
        <f t="shared" si="12"/>
        <v/>
      </c>
      <c r="K87" s="21" t="str">
        <f t="shared" si="12"/>
        <v/>
      </c>
      <c r="L87" s="21" t="str">
        <f t="shared" si="12"/>
        <v/>
      </c>
    </row>
    <row r="88" spans="1:12" x14ac:dyDescent="0.25">
      <c r="A88" s="20" t="s">
        <v>71</v>
      </c>
      <c r="B88" s="15"/>
      <c r="C88" s="21" t="str">
        <f t="shared" ref="C88:L88" si="13">IF(SUM(C38:C41)&gt;0,"ja","")</f>
        <v/>
      </c>
      <c r="D88" s="21" t="str">
        <f t="shared" si="13"/>
        <v/>
      </c>
      <c r="E88" s="21" t="str">
        <f t="shared" si="13"/>
        <v/>
      </c>
      <c r="F88" s="21" t="str">
        <f t="shared" si="13"/>
        <v/>
      </c>
      <c r="G88" s="21" t="str">
        <f t="shared" si="13"/>
        <v/>
      </c>
      <c r="H88" s="21" t="str">
        <f t="shared" si="13"/>
        <v/>
      </c>
      <c r="I88" s="21" t="str">
        <f t="shared" si="13"/>
        <v/>
      </c>
      <c r="J88" s="21" t="str">
        <f t="shared" si="13"/>
        <v/>
      </c>
      <c r="K88" s="21" t="str">
        <f t="shared" si="13"/>
        <v/>
      </c>
      <c r="L88" s="21" t="str">
        <f t="shared" si="13"/>
        <v/>
      </c>
    </row>
    <row r="89" spans="1:12" x14ac:dyDescent="0.25">
      <c r="A89" s="20" t="s">
        <v>72</v>
      </c>
      <c r="B89" s="15"/>
      <c r="C89" s="21" t="str">
        <f>IF(SUM(C46)&gt;0,"ja","")</f>
        <v/>
      </c>
      <c r="D89" s="21" t="str">
        <f>IF(SUM(D46)&gt;0,"ja","")</f>
        <v/>
      </c>
      <c r="E89" s="21" t="str">
        <f>IF(SUM(E46)&gt;0,"ja","")</f>
        <v/>
      </c>
      <c r="F89" s="21" t="str">
        <f>IF(SUM(F46)&gt;0,"ja","")</f>
        <v/>
      </c>
      <c r="G89" s="21" t="str">
        <f t="shared" ref="G89:L89" si="14">IF(SUM(G47)&gt;0,"ja","")</f>
        <v/>
      </c>
      <c r="H89" s="21" t="str">
        <f t="shared" si="14"/>
        <v/>
      </c>
      <c r="I89" s="21" t="str">
        <f t="shared" si="14"/>
        <v/>
      </c>
      <c r="J89" s="21" t="str">
        <f t="shared" si="14"/>
        <v/>
      </c>
      <c r="K89" s="21" t="str">
        <f t="shared" si="14"/>
        <v/>
      </c>
      <c r="L89" s="21" t="str">
        <f t="shared" si="14"/>
        <v/>
      </c>
    </row>
    <row r="90" spans="1:12" x14ac:dyDescent="0.25">
      <c r="A90" s="20" t="s">
        <v>89</v>
      </c>
      <c r="B90" s="15"/>
      <c r="C90" s="21" t="str">
        <f>IF(SUM(C68)&gt;0,"ja","")</f>
        <v/>
      </c>
      <c r="D90" s="21" t="str">
        <f>IF(SUM(D68)&gt;0,"ja","")</f>
        <v/>
      </c>
      <c r="E90" s="21" t="str">
        <f>IF(SUM(E68)&gt;0,"ja","")</f>
        <v/>
      </c>
      <c r="F90" s="21" t="str">
        <f>IF(SUM(F68)&gt;0,"ja","")</f>
        <v/>
      </c>
      <c r="G90" s="21"/>
      <c r="H90" s="21"/>
      <c r="I90" s="21"/>
      <c r="J90" s="21"/>
      <c r="K90" s="21"/>
      <c r="L90" s="21"/>
    </row>
    <row r="91" spans="1:12" x14ac:dyDescent="0.25">
      <c r="A91" s="20" t="s">
        <v>70</v>
      </c>
      <c r="B91" s="15"/>
      <c r="C91" s="21" t="str">
        <f t="shared" ref="C91:L91" si="15">IF(SUM(C56:C58)&gt;0,"ja","")</f>
        <v/>
      </c>
      <c r="D91" s="21" t="str">
        <f t="shared" si="15"/>
        <v/>
      </c>
      <c r="E91" s="21" t="str">
        <f t="shared" si="15"/>
        <v/>
      </c>
      <c r="F91" s="21" t="str">
        <f t="shared" si="15"/>
        <v/>
      </c>
      <c r="G91" s="21" t="str">
        <f t="shared" si="15"/>
        <v/>
      </c>
      <c r="H91" s="21" t="str">
        <f t="shared" si="15"/>
        <v/>
      </c>
      <c r="I91" s="21" t="str">
        <f t="shared" si="15"/>
        <v/>
      </c>
      <c r="J91" s="21" t="str">
        <f t="shared" si="15"/>
        <v/>
      </c>
      <c r="K91" s="21" t="str">
        <f t="shared" si="15"/>
        <v/>
      </c>
      <c r="L91" s="21" t="str">
        <f t="shared" si="15"/>
        <v/>
      </c>
    </row>
    <row r="92" spans="1:12" x14ac:dyDescent="0.25">
      <c r="A92" s="18" t="s">
        <v>77</v>
      </c>
      <c r="B92" s="18"/>
      <c r="C92" s="22">
        <f t="shared" ref="C92:L92" si="16">IF(C15="","",(C79*1600-C81)/11*C16)</f>
        <v>229.09090909090909</v>
      </c>
      <c r="D92" s="22">
        <f t="shared" si="16"/>
        <v>203.63636363636363</v>
      </c>
      <c r="E92" s="22">
        <f t="shared" si="16"/>
        <v>203.63636363636363</v>
      </c>
      <c r="F92" s="22">
        <f t="shared" si="16"/>
        <v>523.63636363636363</v>
      </c>
      <c r="G92" s="22" t="str">
        <f t="shared" si="16"/>
        <v/>
      </c>
      <c r="H92" s="22" t="str">
        <f t="shared" si="16"/>
        <v/>
      </c>
      <c r="I92" s="22" t="str">
        <f t="shared" si="16"/>
        <v/>
      </c>
      <c r="J92" s="22" t="str">
        <f t="shared" si="16"/>
        <v/>
      </c>
      <c r="K92" s="22" t="str">
        <f t="shared" si="16"/>
        <v/>
      </c>
      <c r="L92" s="22" t="str">
        <f t="shared" si="16"/>
        <v/>
      </c>
    </row>
    <row r="93" spans="1:12" x14ac:dyDescent="0.25">
      <c r="A93" s="18" t="s">
        <v>76</v>
      </c>
      <c r="B93" s="18"/>
      <c r="C93" s="22">
        <f t="shared" ref="C93:L93" si="17">IF(C15="","",(C79*1600-C82)/11*C16)</f>
        <v>229.09090909090909</v>
      </c>
      <c r="D93" s="22">
        <f t="shared" si="17"/>
        <v>203.63636363636363</v>
      </c>
      <c r="E93" s="22">
        <f t="shared" si="17"/>
        <v>203.63636363636363</v>
      </c>
      <c r="F93" s="22">
        <f t="shared" si="17"/>
        <v>523.63636363636363</v>
      </c>
      <c r="G93" s="22" t="str">
        <f t="shared" si="17"/>
        <v/>
      </c>
      <c r="H93" s="22" t="str">
        <f t="shared" si="17"/>
        <v/>
      </c>
      <c r="I93" s="22" t="str">
        <f t="shared" si="17"/>
        <v/>
      </c>
      <c r="J93" s="22" t="str">
        <f t="shared" si="17"/>
        <v/>
      </c>
      <c r="K93" s="22" t="str">
        <f t="shared" si="17"/>
        <v/>
      </c>
      <c r="L93" s="22" t="str">
        <f t="shared" si="17"/>
        <v/>
      </c>
    </row>
    <row r="94" spans="1:12" x14ac:dyDescent="0.25">
      <c r="A94" s="18" t="s">
        <v>44</v>
      </c>
      <c r="B94" s="18" t="s">
        <v>64</v>
      </c>
      <c r="C94" s="22">
        <f t="shared" ref="C94:L94" si="18">IF(C15="","",SUM(C70:C76)*100)</f>
        <v>390</v>
      </c>
      <c r="D94" s="22">
        <f t="shared" si="18"/>
        <v>390</v>
      </c>
      <c r="E94" s="22">
        <f t="shared" si="18"/>
        <v>390</v>
      </c>
      <c r="F94" s="22">
        <f t="shared" si="18"/>
        <v>600</v>
      </c>
      <c r="G94" s="22" t="str">
        <f t="shared" si="18"/>
        <v/>
      </c>
      <c r="H94" s="22" t="str">
        <f t="shared" si="18"/>
        <v/>
      </c>
      <c r="I94" s="22" t="str">
        <f t="shared" si="18"/>
        <v/>
      </c>
      <c r="J94" s="22" t="str">
        <f t="shared" si="18"/>
        <v/>
      </c>
      <c r="K94" s="22" t="str">
        <f t="shared" si="18"/>
        <v/>
      </c>
      <c r="L94" s="22" t="str">
        <f t="shared" si="18"/>
        <v/>
      </c>
    </row>
    <row r="95" spans="1:12" x14ac:dyDescent="0.25">
      <c r="A95" s="25" t="s">
        <v>109</v>
      </c>
      <c r="B95" s="24" t="s">
        <v>108</v>
      </c>
    </row>
    <row r="96" spans="1:12" x14ac:dyDescent="0.25">
      <c r="A96" s="29" t="s">
        <v>110</v>
      </c>
      <c r="B96" s="24" t="s">
        <v>113</v>
      </c>
    </row>
    <row r="97" spans="1:2" x14ac:dyDescent="0.25">
      <c r="A97" s="31" t="s">
        <v>126</v>
      </c>
      <c r="B97" s="32" t="s">
        <v>127</v>
      </c>
    </row>
  </sheetData>
  <pageMargins left="0.70866141732283472" right="0.70866141732283472" top="0.35433070866141736" bottom="0.15748031496062992" header="0.11811023622047245" footer="0.11811023622047245"/>
  <pageSetup paperSize="9" scale="52" fitToHeight="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 Frisk</dc:creator>
  <cp:lastModifiedBy>Karin Wilson</cp:lastModifiedBy>
  <cp:lastPrinted>2017-06-26T07:58:28Z</cp:lastPrinted>
  <dcterms:created xsi:type="dcterms:W3CDTF">2017-05-04T13:27:28Z</dcterms:created>
  <dcterms:modified xsi:type="dcterms:W3CDTF">2019-03-05T12:50:23Z</dcterms:modified>
</cp:coreProperties>
</file>